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uda" sheetId="1" state="visible" r:id="rId3"/>
    <sheet name="Coste_CVC" sheetId="2" state="visible" r:id="rId4"/>
    <sheet name="LCPD" sheetId="3" state="visible" r:id="rId5"/>
    <sheet name="Matchda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<sst xmlns="http://schemas.openxmlformats.org/spreadsheetml/2006/main" count="200" uniqueCount="143">
  <si>
    <t xml:space="preserve">Comparativa de deuda entre clubes (M€) — misma definición para todos</t>
  </si>
  <si>
    <t xml:space="preserve">Azul = dato del documento · negro = fórmula · fondo naranja = externo o pendiente de verificar. Citar documento y página en la columna Fuente.</t>
  </si>
  <si>
    <t xml:space="preserve">Club</t>
  </si>
  <si>
    <t xml:space="preserve">Temporada (cierre)</t>
  </si>
  <si>
    <t xml:space="preserve">Bancos</t>
  </si>
  <si>
    <t xml:space="preserve">Bonos / emisiones</t>
  </si>
  <si>
    <t xml:space="preserve">Préstamo LaLiga Impulso</t>
  </si>
  <si>
    <t xml:space="preserve">Accionista / grupo</t>
  </si>
  <si>
    <t xml:space="preserve">Otras deudas financieras</t>
  </si>
  <si>
    <t xml:space="preserve">DEUDA FINANCIERA</t>
  </si>
  <si>
    <t xml:space="preserve">Caja</t>
  </si>
  <si>
    <t xml:space="preserve">DEUDA FINANCIERA NETA</t>
  </si>
  <si>
    <t xml:space="preserve">Deuda con clubes (LP+CP)</t>
  </si>
  <si>
    <t xml:space="preserve">Le deben clubes</t>
  </si>
  <si>
    <t xml:space="preserve">Posición neta con clubes</t>
  </si>
  <si>
    <t xml:space="preserve">Hacienda / SS</t>
  </si>
  <si>
    <t xml:space="preserve">Sueldos pendientes</t>
  </si>
  <si>
    <t xml:space="preserve">Tipo de interés / coste</t>
  </si>
  <si>
    <t xml:space="preserve">Vencimiento principal</t>
  </si>
  <si>
    <t xml:space="preserve">Garantías</t>
  </si>
  <si>
    <t xml:space="preserve">Fuente</t>
  </si>
  <si>
    <t xml:space="preserve">Notas</t>
  </si>
  <si>
    <t xml:space="preserve">Villarreal CF</t>
  </si>
  <si>
    <t xml:space="preserve">30/06/2025</t>
  </si>
  <si>
    <t xml:space="preserve">1,52% de la TV + CVC 10,95% de ingresos LaLiga</t>
  </si>
  <si>
    <t xml:space="preserve">2072 (2,71 M€/año)</t>
  </si>
  <si>
    <t xml:space="preserve">No menciona</t>
  </si>
  <si>
    <t xml:space="preserve">CCAA 24/25: nota 9 pp. 31–34; nota 28 pp. 53–57</t>
  </si>
  <si>
    <t xml:space="preserve">Sin bancos. Devolvió 19 M€ al grupo en 23/24.</t>
  </si>
  <si>
    <t xml:space="preserve">30/06/2024</t>
  </si>
  <si>
    <t xml:space="preserve">Ídem</t>
  </si>
  <si>
    <t xml:space="preserve">2072</t>
  </si>
  <si>
    <t xml:space="preserve">CCAA 24/25 (columna 23/24): nota 9; nota 28</t>
  </si>
  <si>
    <t xml:space="preserve">Valencia CF</t>
  </si>
  <si>
    <t xml:space="preserve">(completar)</t>
  </si>
  <si>
    <t xml:space="preserve">Bonos al 5,82%</t>
  </si>
  <si>
    <t xml:space="preserve">2052</t>
  </si>
  <si>
    <t xml:space="preserve">Análisis anterior — VERIFICAR con sus cuentas</t>
  </si>
  <si>
    <t xml:space="preserve">Bonos ≈470 M€ según análisis anterior: VERIFICAR. Dependencia del accionista (énfasis de auditoría).</t>
  </si>
  <si>
    <t xml:space="preserve">DEFINICIONES</t>
  </si>
  <si>
    <t xml:space="preserve">Deuda financiera = bancos + bonos + LaLiga Impulso + préstamos del accionista + otras deudas con interés. NO incluye proveedores, sueldos ni clubes.</t>
  </si>
  <si>
    <t xml:space="preserve">Deuda con clubes = traspasos pendientes de pagar (formato LaLiga: ctas. 2720 + 2940). Es deuda operativa, no financiera, pero hay que pagarla.</t>
  </si>
  <si>
    <t xml:space="preserve">Hacienda / SS: separar si hay aplazamientos (señal de tensión).</t>
  </si>
  <si>
    <t xml:space="preserve">Ojo: SUM de la deuda financiera trata texto como 0; si un dato es texto (rango o aproximación), meter el número en otra fila.</t>
  </si>
  <si>
    <t xml:space="preserve">Coste estimado de LaLiga Impulso (CVC) por club — ESTIMACIÓN propia</t>
  </si>
  <si>
    <t xml:space="preserve">Según las cuentas del Villarreal (nota 9, p. 33): el club paga 1,52% de la TV que le hubiera correspondido + CVC recibe el 10,95% de los ingresos netos gestionados por LaLiga del club. Los % pueden variar por club: comprobar en las cuentas de cada uno.</t>
  </si>
  <si>
    <t xml:space="preserve">Base usada: TV de LaLiga (RD-Ley 5/2015) como aproximación de "ingresos gestionados por LaLiga". El dato real puede ser mayor (incluye otros ingresos centralizados).</t>
  </si>
  <si>
    <t xml:space="preserve">Temporada</t>
  </si>
  <si>
    <t xml:space="preserve">¿Firmó Impulso?</t>
  </si>
  <si>
    <t xml:space="preserve">Préstamo pendiente</t>
  </si>
  <si>
    <t xml:space="preserve">TV LaLiga (RD 5/2015)</t>
  </si>
  <si>
    <t xml:space="preserve">% remuneración préstamo</t>
  </si>
  <si>
    <t xml:space="preserve">% CVC</t>
  </si>
  <si>
    <t xml:space="preserve">Coste préstamo/año</t>
  </si>
  <si>
    <t xml:space="preserve">Coste CVC/año (estimado)</t>
  </si>
  <si>
    <t xml:space="preserve">Coste total/año</t>
  </si>
  <si>
    <t xml:space="preserve">Coste total / préstamo pendiente</t>
  </si>
  <si>
    <t xml:space="preserve">24/25</t>
  </si>
  <si>
    <t xml:space="preserve">Sí</t>
  </si>
  <si>
    <t xml:space="preserve">CCAA 24/25: nota 9 p. 33; nota 13.1 (TV)</t>
  </si>
  <si>
    <t xml:space="preserve">23/24</t>
  </si>
  <si>
    <t xml:space="preserve">Lectura Villarreal 24/25: ≈ 0,9 M€ de "interés" (cuadra con gastos financieros 0,88) + ≈ 6,4 M€ al año para CVC (estimado) ≈ 7,3 M€/año ≈ 6,7% del préstamo pendiente. Lo del 1,52% está en la PyG; el 10,95% de CVC la nota no dice cómo se registra.</t>
  </si>
  <si>
    <t xml:space="preserve">EXTERNO (verificar): Real Madrid, FC Barcelona y Athletic Club no firmaron LaLiga Impulso.</t>
  </si>
  <si>
    <t xml:space="preserve">Límite de Coste de Plantilla Deportiva (LCPD) — Primera División — miles de €</t>
  </si>
  <si>
    <t xml:space="preserve">EXTERNO oficial: LaLiga, Transparencia &gt; Gestión económica &gt; Límite coste plantilla. PDFs/JPEG oficiales 20/21–25/26 (links del usuario, 11/10/2026). Transcrito a mano: los totales cuadran con LaLiga con diferencias de 1–2 miles (redondeo).</t>
  </si>
  <si>
    <t xml:space="preserve">A) LÍMITE AL INICIO DE TEMPORADA (mercado de verano)</t>
  </si>
  <si>
    <t xml:space="preserve">20/21 (Mcdo. verano)</t>
  </si>
  <si>
    <t xml:space="preserve">21/22 (Mcdo. verano)</t>
  </si>
  <si>
    <t xml:space="preserve">22/23 (Sep 22)</t>
  </si>
  <si>
    <t xml:space="preserve">23/24 (Sep 23)</t>
  </si>
  <si>
    <t xml:space="preserve">24/25 (Sep 24)</t>
  </si>
  <si>
    <t xml:space="preserve">25/26 (Sep 25)</t>
  </si>
  <si>
    <t xml:space="preserve">Athletic Club</t>
  </si>
  <si>
    <t xml:space="preserve">Atlético de Madrid</t>
  </si>
  <si>
    <t xml:space="preserve">C.A. Osasuna</t>
  </si>
  <si>
    <t xml:space="preserve">C.D. Leganés</t>
  </si>
  <si>
    <t xml:space="preserve">Cádiz CF</t>
  </si>
  <si>
    <t xml:space="preserve">Deportivo Alavés</t>
  </si>
  <si>
    <t xml:space="preserve">Elche CF</t>
  </si>
  <si>
    <t xml:space="preserve">FC Barcelona</t>
  </si>
  <si>
    <t xml:space="preserve">Getafe CF</t>
  </si>
  <si>
    <t xml:space="preserve">Girona FC</t>
  </si>
  <si>
    <t xml:space="preserve">Granada CF</t>
  </si>
  <si>
    <t xml:space="preserve">Levante UD</t>
  </si>
  <si>
    <t xml:space="preserve">R. Valladolid CF</t>
  </si>
  <si>
    <t xml:space="preserve">RC Celta</t>
  </si>
  <si>
    <t xml:space="preserve">RCD Espanyol</t>
  </si>
  <si>
    <t xml:space="preserve">RCD Mallorca</t>
  </si>
  <si>
    <t xml:space="preserve">Rayo Vallecano</t>
  </si>
  <si>
    <t xml:space="preserve">Real Betis</t>
  </si>
  <si>
    <t xml:space="preserve">Real Madrid</t>
  </si>
  <si>
    <t xml:space="preserve">Real Oviedo</t>
  </si>
  <si>
    <t xml:space="preserve">Real Sociedad</t>
  </si>
  <si>
    <t xml:space="preserve">SD Eibar</t>
  </si>
  <si>
    <t xml:space="preserve">SD Huesca</t>
  </si>
  <si>
    <t xml:space="preserve">Sevilla FC</t>
  </si>
  <si>
    <t xml:space="preserve">UD Almería</t>
  </si>
  <si>
    <t xml:space="preserve">UD Las Palmas</t>
  </si>
  <si>
    <t xml:space="preserve">Total (suma)</t>
  </si>
  <si>
    <t xml:space="preserve">Total LaLiga (oficial)</t>
  </si>
  <si>
    <t xml:space="preserve">Diferencia (redondeo)</t>
  </si>
  <si>
    <t xml:space="preserve">B) LÍMITE ACTUALIZADO EN INVIERNO</t>
  </si>
  <si>
    <t xml:space="preserve">20/21 (Mcdo. invierno)</t>
  </si>
  <si>
    <t xml:space="preserve">21/22 (Mcdo. invierno)</t>
  </si>
  <si>
    <t xml:space="preserve">22/23 (Feb 23)</t>
  </si>
  <si>
    <t xml:space="preserve">23/24 (Feb 24)</t>
  </si>
  <si>
    <t xml:space="preserve">24/25 (Feb 25)</t>
  </si>
  <si>
    <t xml:space="preserve">25/26 (Mar 26)</t>
  </si>
  <si>
    <t xml:space="preserve">VILLARREAL: límite vs coste real</t>
  </si>
  <si>
    <t xml:space="preserve">Coste plantilla real 24/25 (nota 13.2, miles €)</t>
  </si>
  <si>
    <t xml:space="preserve">% del límite de invierno usado 24/25</t>
  </si>
  <si>
    <t xml:space="preserve">Ranking del Villarreal por límite de verano (1 = mayor)</t>
  </si>
  <si>
    <t xml:space="preserve">NOTAS</t>
  </si>
  <si>
    <t xml:space="preserve">• El LCPD es lo máximo que LaLiga deja gastar en plantilla (sueldos, primas, Seg. Social, amortización de fichajes, inscribible y no inscribible). Se calcula con el presupuesto: ingresos previstos (incluidas ventas de jugadores) − gastos no deportivos − deuda a pagar.</t>
  </si>
  <si>
    <t xml:space="preserve">• El filial (Villarreal B) va sumado al Villarreal cuando está en Segunda (nota de LaLiga 22/23 y 23/24).</t>
  </si>
  <si>
    <t xml:space="preserve">• Barcelona 21/22 invierno: −144,4 M€ (límite negativo). 22/23: "cambio de criterio por limitación del importe de CVC al 25% de la cifra de negocio" en algunos clubes de Segunda.</t>
  </si>
  <si>
    <t xml:space="preserve">• 20/21 tenía además un "LCPD final" (no incluido): Villarreal 142.986, igual que invierno.</t>
  </si>
  <si>
    <t xml:space="preserve">• Celdas vacías = el club no estaba en Primera esa temporada.</t>
  </si>
  <si>
    <t xml:space="preserve">Día de partido (matchday): ingreso por espectador y peso en ingresos — 24/25</t>
  </si>
  <si>
    <t xml:space="preserve">Definición LaLiga: matchday = competiciones (nacionales + internacionales + amistosos) + abonados y socios. Verificado: en el agregado de 18 clubes 75,9+20,3+36,4+222,3 = 354,9.</t>
  </si>
  <si>
    <t xml:space="preserve">Club / grupo</t>
  </si>
  <si>
    <t xml:space="preserve">Matchday (M€)</t>
  </si>
  <si>
    <t xml:space="preserve">Cifra de negocios (M€)</t>
  </si>
  <si>
    <t xml:space="preserve">% matchday</t>
  </si>
  <si>
    <t xml:space="preserve">Espectadores (millones)</t>
  </si>
  <si>
    <t xml:space="preserve">€ por espectador</t>
  </si>
  <si>
    <t xml:space="preserve">CCAA 24/25 nota 13.1 (competiciones 1,44 + abonados 5,41) · espectadores Liga: Transfermarkt</t>
  </si>
  <si>
    <t xml:space="preserve">Espectadores solo de Liga; el ingreso incluye copa/amistosos → € por espectador algo inflado.</t>
  </si>
  <si>
    <t xml:space="preserve">Ídem (competiciones 1,36 + abonados 5,56)</t>
  </si>
  <si>
    <t xml:space="preserve">LaLiga total (40 clubes)</t>
  </si>
  <si>
    <t xml:space="preserve">LaLiga, Informe económico-financiero 24/25 (PDF 18/03/2026): cuenta de resultados y gráfico 4</t>
  </si>
  <si>
    <t xml:space="preserve">Incluye Madrid, Barça, Champions y Segunda. Asistencia = Primera + Segunda.</t>
  </si>
  <si>
    <t xml:space="preserve">LaLiga EA Sports (20 clubes)</t>
  </si>
  <si>
    <t xml:space="preserve">Sin asistencia separada en el informe.</t>
  </si>
  <si>
    <t xml:space="preserve">LaLiga EA Sports sin Madrid y Barça (18)</t>
  </si>
  <si>
    <t xml:space="preserve">Ídem (cuenta "neteada")</t>
  </si>
  <si>
    <t xml:space="preserve">Media por club: 19,7 M€.</t>
  </si>
  <si>
    <t xml:space="preserve">Media por club (18 sin Madrid y Barça)</t>
  </si>
  <si>
    <t xml:space="preserve">Villarreal / media de esos 18</t>
  </si>
  <si>
    <t xml:space="preserve">LECTURA</t>
  </si>
  <si>
    <t xml:space="preserve">• El Villarreal saca ~20 € por espectador; la media de LaLiga (40 clubes) ~52 €. Pero la media está inflada por Madrid, Barça y la Champions: falta el dato por club para comparar bien.</t>
  </si>
  <si>
    <t xml:space="preserve">• Peso en ingresos: Villarreal 7% vs 18% de los 18 clubes sin Madrid y Barça. Ingreso matchday: 6,8 M€ vs 19,7 M€ de media.</t>
  </si>
  <si>
    <t xml:space="preserve">• Siguiente paso: añadir clubes uno a uno con su nota de ingresos (competiciones + abonados) y su asistencia, misma definición.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</si>
</sst>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%"/>
    <numFmt numFmtId="167" formatCode="#,##0"/>
    <numFmt numFmtId="168" formatCode="0.0"/>
    <numFmt numFmtId="169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i val="true"/>
      <sz val="9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00FF"/>
      <name val="Cambria"/>
      <family val="0"/>
      <charset val="1"/>
    </font>
    <font>
      <sz val="10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CE4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2"/>
    <col collapsed="false" customWidth="true" hidden="false" outlineLevel="0" max="3" min="3" style="1" width="8"/>
    <col collapsed="false" customWidth="true" hidden="false" outlineLevel="0" max="7" min="4" style="1" width="10"/>
    <col collapsed="false" customWidth="true" hidden="false" outlineLevel="0" max="8" min="8" style="1" width="11"/>
    <col collapsed="false" customWidth="true" hidden="false" outlineLevel="0" max="9" min="9" style="1" width="8"/>
    <col collapsed="false" customWidth="true" hidden="false" outlineLevel="0" max="10" min="10" style="1" width="11"/>
    <col collapsed="false" customWidth="true" hidden="false" outlineLevel="0" max="13" min="11" style="1" width="10"/>
    <col collapsed="false" customWidth="true" hidden="false" outlineLevel="0" max="15" min="14" style="1" width="9"/>
    <col collapsed="false" customWidth="true" hidden="false" outlineLevel="0" max="16" min="16" style="1" width="26"/>
    <col collapsed="false" customWidth="true" hidden="false" outlineLevel="0" max="17" min="17" style="1" width="16"/>
    <col collapsed="false" customWidth="true" hidden="false" outlineLevel="0" max="18" min="18" style="1" width="14"/>
    <col collapsed="false" customWidth="true" hidden="false" outlineLevel="0" max="19" min="19" style="1" width="34"/>
    <col collapsed="false" customWidth="true" hidden="false" outlineLevel="0" max="20" min="20" style="1" width="40"/>
  </cols>
  <sheetData>
    <row r="1" customFormat="false" ht="15.7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54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</row>
    <row r="5" customFormat="false" ht="15" hidden="false" customHeight="true" outlineLevel="0" collapsed="false">
      <c r="A5" s="1" t="s">
        <v>22</v>
      </c>
      <c r="B5" s="1" t="s">
        <v>23</v>
      </c>
      <c r="C5" s="5" t="n">
        <v>0</v>
      </c>
      <c r="D5" s="5" t="n">
        <v>0</v>
      </c>
      <c r="E5" s="5" t="n">
        <v>108.6</v>
      </c>
      <c r="F5" s="5" t="n">
        <v>0</v>
      </c>
      <c r="G5" s="5" t="n">
        <v>0</v>
      </c>
      <c r="H5" s="6" t="n">
        <f aca="false">SUM(C5:G5)</f>
        <v>108.6</v>
      </c>
      <c r="I5" s="5" t="n">
        <v>17.59</v>
      </c>
      <c r="J5" s="6" t="n">
        <f aca="false">IF(OR(H5="",I5=""),"",H5-I5)</f>
        <v>91.01</v>
      </c>
      <c r="K5" s="5" t="n">
        <v>47.71</v>
      </c>
      <c r="L5" s="5" t="n">
        <v>127.48</v>
      </c>
      <c r="M5" s="6" t="n">
        <f aca="false">IF(OR(K5="",L5=""),"",L5-K5)</f>
        <v>79.77</v>
      </c>
      <c r="N5" s="5" t="n">
        <v>20.38</v>
      </c>
      <c r="O5" s="5" t="n">
        <v>47.03</v>
      </c>
      <c r="P5" s="1" t="s">
        <v>24</v>
      </c>
      <c r="Q5" s="1" t="s">
        <v>25</v>
      </c>
      <c r="R5" s="1" t="s">
        <v>26</v>
      </c>
      <c r="S5" s="1" t="s">
        <v>27</v>
      </c>
      <c r="T5" s="1" t="s">
        <v>28</v>
      </c>
    </row>
    <row r="6" customFormat="false" ht="15" hidden="false" customHeight="true" outlineLevel="0" collapsed="false">
      <c r="A6" s="1" t="s">
        <v>22</v>
      </c>
      <c r="B6" s="1" t="s">
        <v>29</v>
      </c>
      <c r="C6" s="5" t="n">
        <v>0</v>
      </c>
      <c r="D6" s="5" t="n">
        <v>0</v>
      </c>
      <c r="E6" s="5" t="n">
        <v>111.56</v>
      </c>
      <c r="F6" s="5" t="n">
        <v>0</v>
      </c>
      <c r="G6" s="5" t="n">
        <v>0</v>
      </c>
      <c r="H6" s="6" t="n">
        <f aca="false">SUM(C6:G6)</f>
        <v>111.56</v>
      </c>
      <c r="I6" s="5" t="n">
        <v>47.62</v>
      </c>
      <c r="J6" s="6" t="n">
        <f aca="false">IF(OR(H6="",I6=""),"",H6-I6)</f>
        <v>63.94</v>
      </c>
      <c r="K6" s="5" t="n">
        <v>27.55</v>
      </c>
      <c r="L6" s="5" t="n">
        <v>72.45</v>
      </c>
      <c r="M6" s="6" t="n">
        <f aca="false">IF(OR(K6="",L6=""),"",L6-K6)</f>
        <v>44.9</v>
      </c>
      <c r="N6" s="5" t="n">
        <v>5.78</v>
      </c>
      <c r="O6" s="5" t="n">
        <v>48.45</v>
      </c>
      <c r="P6" s="1" t="s">
        <v>30</v>
      </c>
      <c r="Q6" s="1" t="s">
        <v>31</v>
      </c>
      <c r="R6" s="1" t="s">
        <v>26</v>
      </c>
      <c r="S6" s="1" t="s">
        <v>32</v>
      </c>
    </row>
    <row r="7" customFormat="false" ht="15" hidden="false" customHeight="true" outlineLevel="0" collapsed="false">
      <c r="A7" s="7" t="s">
        <v>33</v>
      </c>
      <c r="B7" s="7" t="s">
        <v>34</v>
      </c>
      <c r="C7" s="7"/>
      <c r="D7" s="8" t="n">
        <v>470</v>
      </c>
      <c r="E7" s="7"/>
      <c r="F7" s="7"/>
      <c r="G7" s="7"/>
      <c r="H7" s="9" t="n">
        <f aca="false">SUM(C7:G7)</f>
        <v>470</v>
      </c>
      <c r="I7" s="7"/>
      <c r="J7" s="9" t="str">
        <f aca="false">IF(OR(H7="",I7=""),"",H7-I7)</f>
        <v/>
      </c>
      <c r="K7" s="7"/>
      <c r="L7" s="7"/>
      <c r="M7" s="9" t="str">
        <f aca="false">IF(OR(K7="",L7=""),"",L7-K7)</f>
        <v/>
      </c>
      <c r="N7" s="7"/>
      <c r="O7" s="7"/>
      <c r="P7" s="7" t="s">
        <v>35</v>
      </c>
      <c r="Q7" s="7" t="s">
        <v>36</v>
      </c>
      <c r="R7" s="7" t="s">
        <v>34</v>
      </c>
      <c r="S7" s="7" t="s">
        <v>37</v>
      </c>
      <c r="T7" s="7" t="s">
        <v>38</v>
      </c>
    </row>
    <row r="9" customFormat="false" ht="15" hidden="false" customHeight="true" outlineLevel="0" collapsed="false">
      <c r="A9" s="10" t="s">
        <v>39</v>
      </c>
    </row>
    <row r="10" customFormat="false" ht="15" hidden="false" customHeight="true" outlineLevel="0" collapsed="false">
      <c r="A10" s="11" t="s">
        <v>40</v>
      </c>
    </row>
    <row r="11" customFormat="false" ht="15" hidden="false" customHeight="true" outlineLevel="0" collapsed="false">
      <c r="A11" s="11" t="s">
        <v>41</v>
      </c>
    </row>
    <row r="12" customFormat="false" ht="15" hidden="false" customHeight="true" outlineLevel="0" collapsed="false">
      <c r="A12" s="11" t="s">
        <v>42</v>
      </c>
    </row>
    <row r="13" customFormat="false" ht="15" hidden="false" customHeight="true" outlineLevel="0" collapsed="false">
      <c r="A13" s="11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3" min="2" style="1" width="10"/>
    <col collapsed="false" customWidth="true" hidden="false" outlineLevel="0" max="4" min="4" style="1" width="11"/>
    <col collapsed="false" customWidth="true" hidden="false" outlineLevel="0" max="5" min="5" style="1" width="12"/>
    <col collapsed="false" customWidth="true" hidden="false" outlineLevel="0" max="6" min="6" style="1" width="11"/>
    <col collapsed="false" customWidth="true" hidden="false" outlineLevel="0" max="7" min="7" style="1" width="8"/>
    <col collapsed="false" customWidth="true" hidden="false" outlineLevel="0" max="8" min="8" style="1" width="11"/>
    <col collapsed="false" customWidth="true" hidden="false" outlineLevel="0" max="9" min="9" style="1" width="13"/>
    <col collapsed="false" customWidth="true" hidden="false" outlineLevel="0" max="10" min="10" style="1" width="11"/>
    <col collapsed="false" customWidth="true" hidden="false" outlineLevel="0" max="11" min="11" style="1" width="13"/>
    <col collapsed="false" customWidth="true" hidden="false" outlineLevel="0" max="12" min="12" style="1" width="36"/>
  </cols>
  <sheetData>
    <row r="1" customFormat="false" ht="15.75" hidden="false" customHeight="true" outlineLevel="0" collapsed="false">
      <c r="A1" s="2" t="s">
        <v>44</v>
      </c>
    </row>
    <row r="2" customFormat="false" ht="15" hidden="false" customHeight="true" outlineLevel="0" collapsed="false">
      <c r="A2" s="3" t="s">
        <v>45</v>
      </c>
    </row>
    <row r="3" customFormat="false" ht="15" hidden="false" customHeight="true" outlineLevel="0" collapsed="false">
      <c r="A3" s="3" t="s">
        <v>46</v>
      </c>
    </row>
    <row r="5" customFormat="false" ht="54.75" hidden="false" customHeight="true" outlineLevel="0" collapsed="false">
      <c r="A5" s="12" t="s">
        <v>2</v>
      </c>
      <c r="B5" s="12" t="s">
        <v>47</v>
      </c>
      <c r="C5" s="12" t="s">
        <v>48</v>
      </c>
      <c r="D5" s="12" t="s">
        <v>49</v>
      </c>
      <c r="E5" s="12" t="s">
        <v>50</v>
      </c>
      <c r="F5" s="12" t="s">
        <v>51</v>
      </c>
      <c r="G5" s="12" t="s">
        <v>52</v>
      </c>
      <c r="H5" s="12" t="s">
        <v>53</v>
      </c>
      <c r="I5" s="12" t="s">
        <v>54</v>
      </c>
      <c r="J5" s="12" t="s">
        <v>55</v>
      </c>
      <c r="K5" s="12" t="s">
        <v>56</v>
      </c>
      <c r="L5" s="12" t="s">
        <v>20</v>
      </c>
    </row>
    <row r="6" customFormat="false" ht="15" hidden="false" customHeight="true" outlineLevel="0" collapsed="false">
      <c r="A6" s="1" t="s">
        <v>22</v>
      </c>
      <c r="B6" s="1" t="s">
        <v>57</v>
      </c>
      <c r="C6" s="1" t="s">
        <v>58</v>
      </c>
      <c r="D6" s="5" t="n">
        <v>108.6</v>
      </c>
      <c r="E6" s="5" t="n">
        <v>58.26</v>
      </c>
      <c r="F6" s="13" t="n">
        <v>0.0152</v>
      </c>
      <c r="G6" s="13" t="n">
        <v>0.1095</v>
      </c>
      <c r="H6" s="6" t="n">
        <f aca="false">E6*F6</f>
        <v>0.885552</v>
      </c>
      <c r="I6" s="14" t="n">
        <f aca="false">E6*G6</f>
        <v>6.37947</v>
      </c>
      <c r="J6" s="6" t="n">
        <f aca="false">H6+I6</f>
        <v>7.265022</v>
      </c>
      <c r="K6" s="15" t="n">
        <f aca="false">J6/D6</f>
        <v>0.0668970718232044</v>
      </c>
      <c r="L6" s="1" t="s">
        <v>59</v>
      </c>
    </row>
    <row r="7" customFormat="false" ht="15" hidden="false" customHeight="true" outlineLevel="0" collapsed="false">
      <c r="A7" s="1" t="s">
        <v>22</v>
      </c>
      <c r="B7" s="1" t="s">
        <v>60</v>
      </c>
      <c r="C7" s="1" t="s">
        <v>58</v>
      </c>
      <c r="D7" s="5" t="n">
        <v>111.56</v>
      </c>
      <c r="E7" s="5" t="n">
        <v>69.58</v>
      </c>
      <c r="F7" s="13" t="n">
        <v>0.0152</v>
      </c>
      <c r="G7" s="13" t="n">
        <v>0.1095</v>
      </c>
      <c r="H7" s="6" t="n">
        <f aca="false">E7*F7</f>
        <v>1.057616</v>
      </c>
      <c r="I7" s="14" t="n">
        <f aca="false">E7*G7</f>
        <v>7.61901</v>
      </c>
      <c r="J7" s="6" t="n">
        <f aca="false">H7+I7</f>
        <v>8.676626</v>
      </c>
      <c r="K7" s="15" t="n">
        <f aca="false">J7/D7</f>
        <v>0.0777754212979562</v>
      </c>
      <c r="L7" s="1" t="s">
        <v>59</v>
      </c>
    </row>
    <row r="9" customFormat="false" ht="15" hidden="false" customHeight="true" outlineLevel="0" collapsed="false">
      <c r="A9" s="1" t="s">
        <v>61</v>
      </c>
    </row>
    <row r="10" customFormat="false" ht="15" hidden="false" customHeight="true" outlineLevel="0" collapsed="false">
      <c r="A10" s="7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7" min="2" style="1" width="17"/>
  </cols>
  <sheetData>
    <row r="1" customFormat="false" ht="15.75" hidden="false" customHeight="true" outlineLevel="0" collapsed="false">
      <c r="A1" s="2" t="s">
        <v>63</v>
      </c>
    </row>
    <row r="2" customFormat="false" ht="15" hidden="false" customHeight="true" outlineLevel="0" collapsed="false">
      <c r="A2" s="3" t="s">
        <v>64</v>
      </c>
    </row>
    <row r="4" customFormat="false" ht="15" hidden="false" customHeight="true" outlineLevel="0" collapsed="false">
      <c r="A4" s="10" t="s">
        <v>65</v>
      </c>
    </row>
    <row r="5" customFormat="false" ht="15" hidden="false" customHeight="true" outlineLevel="0" collapsed="false">
      <c r="A5" s="16" t="s">
        <v>2</v>
      </c>
      <c r="B5" s="16" t="s">
        <v>66</v>
      </c>
      <c r="C5" s="16" t="s">
        <v>67</v>
      </c>
      <c r="D5" s="16" t="s">
        <v>68</v>
      </c>
      <c r="E5" s="16" t="s">
        <v>69</v>
      </c>
      <c r="F5" s="16" t="s">
        <v>70</v>
      </c>
      <c r="G5" s="16" t="s">
        <v>71</v>
      </c>
    </row>
    <row r="6" customFormat="false" ht="15" hidden="false" customHeight="true" outlineLevel="0" collapsed="false">
      <c r="A6" s="1" t="s">
        <v>72</v>
      </c>
      <c r="B6" s="17" t="n">
        <v>119819</v>
      </c>
      <c r="C6" s="17" t="n">
        <v>111818</v>
      </c>
      <c r="D6" s="17" t="n">
        <v>127120</v>
      </c>
      <c r="E6" s="17" t="n">
        <v>100062</v>
      </c>
      <c r="F6" s="17" t="n">
        <v>100818</v>
      </c>
      <c r="G6" s="17" t="n">
        <v>126050</v>
      </c>
    </row>
    <row r="7" customFormat="false" ht="15" hidden="false" customHeight="true" outlineLevel="0" collapsed="false">
      <c r="A7" s="1" t="s">
        <v>73</v>
      </c>
      <c r="B7" s="17" t="n">
        <v>252720</v>
      </c>
      <c r="C7" s="17" t="n">
        <v>171606</v>
      </c>
      <c r="D7" s="17" t="n">
        <v>341040</v>
      </c>
      <c r="E7" s="17" t="n">
        <v>296357</v>
      </c>
      <c r="F7" s="17" t="n">
        <v>310745</v>
      </c>
      <c r="G7" s="17" t="n">
        <v>326989</v>
      </c>
    </row>
    <row r="8" customFormat="false" ht="15" hidden="false" customHeight="true" outlineLevel="0" collapsed="false">
      <c r="A8" s="1" t="s">
        <v>74</v>
      </c>
      <c r="B8" s="17" t="n">
        <v>46638</v>
      </c>
      <c r="C8" s="17" t="n">
        <v>56230</v>
      </c>
      <c r="D8" s="17" t="n">
        <v>52134</v>
      </c>
      <c r="E8" s="17" t="n">
        <v>47133</v>
      </c>
      <c r="F8" s="17" t="n">
        <v>51862</v>
      </c>
      <c r="G8" s="17" t="n">
        <v>54530</v>
      </c>
    </row>
    <row r="9" customFormat="false" ht="15" hidden="false" customHeight="true" outlineLevel="0" collapsed="false">
      <c r="A9" s="1" t="s">
        <v>75</v>
      </c>
      <c r="F9" s="17" t="n">
        <v>37138</v>
      </c>
    </row>
    <row r="10" customFormat="false" ht="15" hidden="false" customHeight="true" outlineLevel="0" collapsed="false">
      <c r="A10" s="1" t="s">
        <v>76</v>
      </c>
      <c r="B10" s="17" t="n">
        <v>41028</v>
      </c>
      <c r="C10" s="17" t="n">
        <v>45388</v>
      </c>
      <c r="D10" s="17" t="n">
        <v>45977</v>
      </c>
      <c r="E10" s="17" t="n">
        <v>49276</v>
      </c>
    </row>
    <row r="11" customFormat="false" ht="15" hidden="false" customHeight="true" outlineLevel="0" collapsed="false">
      <c r="A11" s="1" t="s">
        <v>77</v>
      </c>
      <c r="B11" s="17" t="n">
        <v>42028</v>
      </c>
      <c r="C11" s="17" t="n">
        <v>42858</v>
      </c>
      <c r="E11" s="17" t="n">
        <v>31278</v>
      </c>
      <c r="F11" s="17" t="n">
        <v>38628</v>
      </c>
      <c r="G11" s="17" t="n">
        <v>40999</v>
      </c>
    </row>
    <row r="12" customFormat="false" ht="15" hidden="false" customHeight="true" outlineLevel="0" collapsed="false">
      <c r="A12" s="1" t="s">
        <v>78</v>
      </c>
      <c r="B12" s="17" t="n">
        <v>34600</v>
      </c>
      <c r="C12" s="17" t="n">
        <v>41525</v>
      </c>
      <c r="D12" s="17" t="n">
        <v>42672</v>
      </c>
      <c r="G12" s="17" t="n">
        <v>40480</v>
      </c>
    </row>
    <row r="13" customFormat="false" ht="15" hidden="false" customHeight="true" outlineLevel="0" collapsed="false">
      <c r="A13" s="1" t="s">
        <v>79</v>
      </c>
      <c r="B13" s="17" t="n">
        <v>382717</v>
      </c>
      <c r="C13" s="17" t="n">
        <v>97942</v>
      </c>
      <c r="D13" s="17" t="n">
        <v>656429</v>
      </c>
      <c r="E13" s="17" t="n">
        <v>270026</v>
      </c>
      <c r="F13" s="17" t="n">
        <v>426427</v>
      </c>
      <c r="G13" s="17" t="n">
        <v>351284</v>
      </c>
    </row>
    <row r="14" customFormat="false" ht="15" hidden="false" customHeight="true" outlineLevel="0" collapsed="false">
      <c r="A14" s="1" t="s">
        <v>80</v>
      </c>
      <c r="B14" s="17" t="n">
        <v>52589</v>
      </c>
      <c r="C14" s="17" t="n">
        <v>64470</v>
      </c>
      <c r="D14" s="17" t="n">
        <v>69070</v>
      </c>
      <c r="E14" s="17" t="n">
        <v>40275</v>
      </c>
      <c r="F14" s="17" t="n">
        <v>39172</v>
      </c>
      <c r="G14" s="17" t="n">
        <v>50705</v>
      </c>
    </row>
    <row r="15" customFormat="false" ht="15" hidden="false" customHeight="true" outlineLevel="0" collapsed="false">
      <c r="A15" s="1" t="s">
        <v>81</v>
      </c>
      <c r="D15" s="17" t="n">
        <v>42724</v>
      </c>
      <c r="E15" s="17" t="n">
        <v>51976</v>
      </c>
      <c r="F15" s="17" t="n">
        <v>94464</v>
      </c>
      <c r="G15" s="17" t="n">
        <v>75442</v>
      </c>
    </row>
    <row r="16" customFormat="false" ht="15" hidden="false" customHeight="true" outlineLevel="0" collapsed="false">
      <c r="A16" s="1" t="s">
        <v>82</v>
      </c>
      <c r="B16" s="17" t="n">
        <v>56483</v>
      </c>
      <c r="C16" s="17" t="n">
        <v>53498</v>
      </c>
      <c r="E16" s="17" t="n">
        <v>47585</v>
      </c>
    </row>
    <row r="17" customFormat="false" ht="15" hidden="false" customHeight="true" outlineLevel="0" collapsed="false">
      <c r="A17" s="1" t="s">
        <v>83</v>
      </c>
      <c r="B17" s="17" t="n">
        <v>37613</v>
      </c>
      <c r="C17" s="17" t="n">
        <v>32108</v>
      </c>
      <c r="G17" s="17" t="n">
        <v>35537</v>
      </c>
    </row>
    <row r="18" customFormat="false" ht="15" hidden="false" customHeight="true" outlineLevel="0" collapsed="false">
      <c r="A18" s="1" t="s">
        <v>84</v>
      </c>
      <c r="B18" s="17" t="n">
        <v>49361</v>
      </c>
      <c r="D18" s="17" t="n">
        <v>46686</v>
      </c>
      <c r="F18" s="17" t="n">
        <v>41836</v>
      </c>
    </row>
    <row r="19" customFormat="false" ht="15" hidden="false" customHeight="true" outlineLevel="0" collapsed="false">
      <c r="A19" s="1" t="s">
        <v>85</v>
      </c>
      <c r="B19" s="17" t="n">
        <v>62518</v>
      </c>
      <c r="C19" s="17" t="n">
        <v>65530</v>
      </c>
      <c r="D19" s="17" t="n">
        <v>63855</v>
      </c>
      <c r="E19" s="17" t="n">
        <v>79887</v>
      </c>
      <c r="F19" s="17" t="n">
        <v>77570</v>
      </c>
      <c r="G19" s="17" t="n">
        <v>91124</v>
      </c>
    </row>
    <row r="20" customFormat="false" ht="15" hidden="false" customHeight="true" outlineLevel="0" collapsed="false">
      <c r="A20" s="1" t="s">
        <v>86</v>
      </c>
      <c r="C20" s="17" t="n">
        <v>77873</v>
      </c>
      <c r="D20" s="17" t="n">
        <v>72737</v>
      </c>
      <c r="F20" s="17" t="n">
        <v>8789</v>
      </c>
      <c r="G20" s="17" t="n">
        <v>56587</v>
      </c>
    </row>
    <row r="21" customFormat="false" ht="15" hidden="false" customHeight="true" outlineLevel="0" collapsed="false">
      <c r="A21" s="1" t="s">
        <v>87</v>
      </c>
      <c r="C21" s="17" t="n">
        <v>46129</v>
      </c>
      <c r="D21" s="17" t="n">
        <v>49692</v>
      </c>
      <c r="E21" s="17" t="n">
        <v>60951</v>
      </c>
      <c r="F21" s="17" t="n">
        <v>58841</v>
      </c>
      <c r="G21" s="17" t="n">
        <v>60917</v>
      </c>
    </row>
    <row r="22" customFormat="false" ht="15" hidden="false" customHeight="true" outlineLevel="0" collapsed="false">
      <c r="A22" s="1" t="s">
        <v>88</v>
      </c>
      <c r="C22" s="17" t="n">
        <v>41829</v>
      </c>
      <c r="D22" s="17" t="n">
        <v>49903</v>
      </c>
      <c r="E22" s="17" t="n">
        <v>51535</v>
      </c>
      <c r="F22" s="17" t="n">
        <v>45371</v>
      </c>
      <c r="G22" s="17" t="n">
        <v>47028</v>
      </c>
    </row>
    <row r="23" customFormat="false" ht="15" hidden="false" customHeight="true" outlineLevel="0" collapsed="false">
      <c r="A23" s="1" t="s">
        <v>89</v>
      </c>
      <c r="B23" s="17" t="n">
        <v>71304</v>
      </c>
      <c r="C23" s="17" t="n">
        <v>70864</v>
      </c>
      <c r="D23" s="17" t="n">
        <v>96725</v>
      </c>
      <c r="E23" s="17" t="n">
        <v>89906</v>
      </c>
      <c r="F23" s="17" t="n">
        <v>108990</v>
      </c>
      <c r="G23" s="17" t="n">
        <v>125946</v>
      </c>
    </row>
    <row r="24" customFormat="false" ht="15" hidden="false" customHeight="true" outlineLevel="0" collapsed="false">
      <c r="A24" s="1" t="s">
        <v>90</v>
      </c>
      <c r="B24" s="17" t="n">
        <v>468529</v>
      </c>
      <c r="C24" s="17" t="n">
        <v>739163</v>
      </c>
      <c r="D24" s="17" t="n">
        <v>683462</v>
      </c>
      <c r="E24" s="17" t="n">
        <v>727451</v>
      </c>
      <c r="F24" s="17" t="n">
        <v>754894</v>
      </c>
      <c r="G24" s="17" t="n">
        <v>761226</v>
      </c>
    </row>
    <row r="25" customFormat="false" ht="15" hidden="false" customHeight="true" outlineLevel="0" collapsed="false">
      <c r="A25" s="1" t="s">
        <v>91</v>
      </c>
      <c r="G25" s="17" t="n">
        <v>45120</v>
      </c>
    </row>
    <row r="26" customFormat="false" ht="15" hidden="false" customHeight="true" outlineLevel="0" collapsed="false">
      <c r="A26" s="1" t="s">
        <v>92</v>
      </c>
      <c r="B26" s="17" t="n">
        <v>100876</v>
      </c>
      <c r="C26" s="17" t="n">
        <v>127704</v>
      </c>
      <c r="D26" s="17" t="n">
        <v>134199</v>
      </c>
      <c r="E26" s="17" t="n">
        <v>124749</v>
      </c>
      <c r="F26" s="17" t="n">
        <v>159259</v>
      </c>
      <c r="G26" s="17" t="n">
        <v>128259</v>
      </c>
    </row>
    <row r="27" customFormat="false" ht="15" hidden="false" customHeight="true" outlineLevel="0" collapsed="false">
      <c r="A27" s="1" t="s">
        <v>93</v>
      </c>
      <c r="B27" s="17" t="n">
        <v>42706</v>
      </c>
    </row>
    <row r="28" customFormat="false" ht="15" hidden="false" customHeight="true" outlineLevel="0" collapsed="false">
      <c r="A28" s="1" t="s">
        <v>94</v>
      </c>
      <c r="B28" s="17" t="n">
        <v>37057</v>
      </c>
    </row>
    <row r="29" customFormat="false" ht="15" hidden="false" customHeight="true" outlineLevel="0" collapsed="false">
      <c r="A29" s="1" t="s">
        <v>95</v>
      </c>
      <c r="B29" s="17" t="n">
        <v>185809</v>
      </c>
      <c r="C29" s="17" t="n">
        <v>200399</v>
      </c>
      <c r="D29" s="17" t="n">
        <v>199855</v>
      </c>
      <c r="E29" s="17" t="n">
        <v>168720</v>
      </c>
      <c r="F29" s="17" t="n">
        <v>2499</v>
      </c>
      <c r="G29" s="17" t="n">
        <v>22139</v>
      </c>
    </row>
    <row r="30" customFormat="false" ht="15" hidden="false" customHeight="true" outlineLevel="0" collapsed="false">
      <c r="A30" s="1" t="s">
        <v>96</v>
      </c>
      <c r="D30" s="17" t="n">
        <v>50749</v>
      </c>
      <c r="E30" s="17" t="n">
        <v>62081</v>
      </c>
    </row>
    <row r="31" customFormat="false" ht="15" hidden="false" customHeight="true" outlineLevel="0" collapsed="false">
      <c r="A31" s="1" t="s">
        <v>97</v>
      </c>
      <c r="E31" s="17" t="n">
        <v>35188</v>
      </c>
      <c r="F31" s="17" t="n">
        <v>40320</v>
      </c>
    </row>
    <row r="32" customFormat="false" ht="15" hidden="false" customHeight="true" outlineLevel="0" collapsed="false">
      <c r="A32" s="18" t="s">
        <v>33</v>
      </c>
      <c r="B32" s="19" t="n">
        <v>103390</v>
      </c>
      <c r="C32" s="19" t="n">
        <v>30986</v>
      </c>
      <c r="D32" s="19" t="n">
        <v>75835</v>
      </c>
      <c r="E32" s="19" t="n">
        <v>85528</v>
      </c>
      <c r="F32" s="19" t="n">
        <v>74608</v>
      </c>
      <c r="G32" s="19" t="n">
        <v>91238</v>
      </c>
    </row>
    <row r="33" customFormat="false" ht="15" hidden="false" customHeight="true" outlineLevel="0" collapsed="false">
      <c r="A33" s="18" t="s">
        <v>22</v>
      </c>
      <c r="B33" s="19" t="n">
        <v>145242</v>
      </c>
      <c r="C33" s="19" t="n">
        <v>159292</v>
      </c>
      <c r="D33" s="19" t="n">
        <v>151206</v>
      </c>
      <c r="E33" s="19" t="n">
        <v>143918</v>
      </c>
      <c r="F33" s="19" t="n">
        <v>135860</v>
      </c>
      <c r="G33" s="19" t="n">
        <v>173084</v>
      </c>
    </row>
    <row r="34" customFormat="false" ht="15" hidden="false" customHeight="true" outlineLevel="0" collapsed="false">
      <c r="A34" s="10" t="s">
        <v>98</v>
      </c>
      <c r="B34" s="20" t="n">
        <f aca="false">SUM(B6:B33)</f>
        <v>2333027</v>
      </c>
      <c r="C34" s="20" t="n">
        <f aca="false">SUM(C6:C33)</f>
        <v>2277212</v>
      </c>
      <c r="D34" s="20" t="n">
        <f aca="false">SUM(D6:D33)</f>
        <v>3052070</v>
      </c>
      <c r="E34" s="20" t="n">
        <f aca="false">SUM(E6:E33)</f>
        <v>2563882</v>
      </c>
      <c r="F34" s="20" t="n">
        <f aca="false">SUM(F6:F33)</f>
        <v>2608091</v>
      </c>
      <c r="G34" s="20" t="n">
        <f aca="false">SUM(G6:G33)</f>
        <v>2704684</v>
      </c>
    </row>
    <row r="35" customFormat="false" ht="15" hidden="false" customHeight="true" outlineLevel="0" collapsed="false">
      <c r="A35" s="1" t="s">
        <v>99</v>
      </c>
      <c r="B35" s="20" t="n">
        <v>2333027</v>
      </c>
      <c r="C35" s="20" t="n">
        <v>2277214</v>
      </c>
      <c r="D35" s="20" t="n">
        <v>3052069</v>
      </c>
      <c r="E35" s="20" t="n">
        <v>2563881</v>
      </c>
      <c r="F35" s="20" t="n">
        <v>2608092</v>
      </c>
      <c r="G35" s="20" t="n">
        <v>2704684</v>
      </c>
    </row>
    <row r="36" customFormat="false" ht="15" hidden="false" customHeight="true" outlineLevel="0" collapsed="false">
      <c r="A36" s="1" t="s">
        <v>100</v>
      </c>
      <c r="B36" s="1" t="n">
        <f aca="false">B34-B35</f>
        <v>0</v>
      </c>
      <c r="C36" s="1" t="n">
        <f aca="false">C34-C35</f>
        <v>-2</v>
      </c>
      <c r="D36" s="1" t="n">
        <f aca="false">D34-D35</f>
        <v>1</v>
      </c>
      <c r="E36" s="1" t="n">
        <f aca="false">E34-E35</f>
        <v>1</v>
      </c>
      <c r="F36" s="1" t="n">
        <f aca="false">F34-F35</f>
        <v>-1</v>
      </c>
      <c r="G36" s="1" t="n">
        <f aca="false">G34-G35</f>
        <v>0</v>
      </c>
    </row>
    <row r="38" customFormat="false" ht="15" hidden="false" customHeight="true" outlineLevel="0" collapsed="false">
      <c r="A38" s="10" t="s">
        <v>101</v>
      </c>
    </row>
    <row r="39" customFormat="false" ht="15" hidden="false" customHeight="true" outlineLevel="0" collapsed="false">
      <c r="A39" s="16" t="s">
        <v>2</v>
      </c>
      <c r="B39" s="16" t="s">
        <v>102</v>
      </c>
      <c r="C39" s="16" t="s">
        <v>103</v>
      </c>
      <c r="D39" s="16" t="s">
        <v>104</v>
      </c>
      <c r="E39" s="16" t="s">
        <v>105</v>
      </c>
      <c r="F39" s="16" t="s">
        <v>106</v>
      </c>
      <c r="G39" s="16" t="s">
        <v>107</v>
      </c>
    </row>
    <row r="40" customFormat="false" ht="15" hidden="false" customHeight="true" outlineLevel="0" collapsed="false">
      <c r="A40" s="1" t="s">
        <v>72</v>
      </c>
      <c r="B40" s="17" t="n">
        <v>110735</v>
      </c>
      <c r="C40" s="17" t="n">
        <v>124654</v>
      </c>
      <c r="D40" s="17" t="n">
        <v>127120</v>
      </c>
      <c r="E40" s="17" t="n">
        <v>100062</v>
      </c>
      <c r="F40" s="17" t="n">
        <v>105818</v>
      </c>
      <c r="G40" s="17" t="n">
        <v>132050</v>
      </c>
    </row>
    <row r="41" customFormat="false" ht="15" hidden="false" customHeight="true" outlineLevel="0" collapsed="false">
      <c r="A41" s="1" t="s">
        <v>73</v>
      </c>
      <c r="B41" s="17" t="n">
        <v>217315</v>
      </c>
      <c r="C41" s="17" t="n">
        <v>161221</v>
      </c>
      <c r="D41" s="17" t="n">
        <v>315826</v>
      </c>
      <c r="E41" s="17" t="n">
        <v>303408</v>
      </c>
      <c r="F41" s="17" t="n">
        <v>314281</v>
      </c>
      <c r="G41" s="17" t="n">
        <v>336268</v>
      </c>
    </row>
    <row r="42" customFormat="false" ht="15" hidden="false" customHeight="true" outlineLevel="0" collapsed="false">
      <c r="A42" s="1" t="s">
        <v>74</v>
      </c>
      <c r="B42" s="17" t="n">
        <v>45732</v>
      </c>
      <c r="C42" s="17" t="n">
        <v>56430</v>
      </c>
      <c r="D42" s="17" t="n">
        <v>52134</v>
      </c>
      <c r="E42" s="17" t="n">
        <v>52996</v>
      </c>
      <c r="F42" s="17" t="n">
        <v>52839</v>
      </c>
      <c r="G42" s="17" t="n">
        <v>57262</v>
      </c>
    </row>
    <row r="43" customFormat="false" ht="15" hidden="false" customHeight="true" outlineLevel="0" collapsed="false">
      <c r="A43" s="1" t="s">
        <v>75</v>
      </c>
      <c r="F43" s="17" t="n">
        <v>34661</v>
      </c>
    </row>
    <row r="44" customFormat="false" ht="15" hidden="false" customHeight="true" outlineLevel="0" collapsed="false">
      <c r="A44" s="1" t="s">
        <v>76</v>
      </c>
      <c r="B44" s="17" t="n">
        <v>39930</v>
      </c>
      <c r="C44" s="17" t="n">
        <v>47602</v>
      </c>
      <c r="D44" s="17" t="n">
        <v>46979</v>
      </c>
      <c r="E44" s="17" t="n">
        <v>49486</v>
      </c>
    </row>
    <row r="45" customFormat="false" ht="15" hidden="false" customHeight="true" outlineLevel="0" collapsed="false">
      <c r="A45" s="1" t="s">
        <v>77</v>
      </c>
      <c r="B45" s="17" t="n">
        <v>39403</v>
      </c>
      <c r="C45" s="17" t="n">
        <v>42341</v>
      </c>
      <c r="E45" s="17" t="n">
        <v>31288</v>
      </c>
      <c r="F45" s="17" t="n">
        <v>46138</v>
      </c>
      <c r="G45" s="17" t="n">
        <v>47788</v>
      </c>
    </row>
    <row r="46" customFormat="false" ht="15" hidden="false" customHeight="true" outlineLevel="0" collapsed="false">
      <c r="A46" s="1" t="s">
        <v>78</v>
      </c>
      <c r="B46" s="17" t="n">
        <v>32250</v>
      </c>
      <c r="C46" s="17" t="n">
        <v>44731</v>
      </c>
      <c r="D46" s="17" t="n">
        <v>42672</v>
      </c>
      <c r="G46" s="17" t="n">
        <v>36868</v>
      </c>
    </row>
    <row r="47" customFormat="false" ht="15" hidden="false" customHeight="true" outlineLevel="0" collapsed="false">
      <c r="A47" s="1" t="s">
        <v>79</v>
      </c>
      <c r="B47" s="17" t="n">
        <v>347078</v>
      </c>
      <c r="C47" s="17" t="n">
        <v>-144353</v>
      </c>
      <c r="D47" s="17" t="n">
        <v>648824</v>
      </c>
      <c r="E47" s="17" t="n">
        <v>204161</v>
      </c>
      <c r="F47" s="17" t="n">
        <v>463642</v>
      </c>
      <c r="G47" s="17" t="n">
        <v>432807</v>
      </c>
    </row>
    <row r="48" customFormat="false" ht="15" hidden="false" customHeight="true" outlineLevel="0" collapsed="false">
      <c r="A48" s="1" t="s">
        <v>80</v>
      </c>
      <c r="B48" s="17" t="n">
        <v>52361</v>
      </c>
      <c r="C48" s="17" t="n">
        <v>64688</v>
      </c>
      <c r="D48" s="17" t="n">
        <v>68800</v>
      </c>
      <c r="E48" s="17" t="n">
        <v>41633</v>
      </c>
      <c r="F48" s="17" t="n">
        <v>39172</v>
      </c>
      <c r="G48" s="17" t="n">
        <v>34818</v>
      </c>
    </row>
    <row r="49" customFormat="false" ht="15" hidden="false" customHeight="true" outlineLevel="0" collapsed="false">
      <c r="A49" s="1" t="s">
        <v>81</v>
      </c>
      <c r="D49" s="17" t="n">
        <v>43477</v>
      </c>
      <c r="E49" s="17" t="n">
        <v>52171</v>
      </c>
      <c r="F49" s="17" t="n">
        <v>98877</v>
      </c>
      <c r="G49" s="17" t="n">
        <v>76959</v>
      </c>
    </row>
    <row r="50" customFormat="false" ht="15" hidden="false" customHeight="true" outlineLevel="0" collapsed="false">
      <c r="A50" s="1" t="s">
        <v>82</v>
      </c>
      <c r="B50" s="17" t="n">
        <v>56813</v>
      </c>
      <c r="C50" s="17" t="n">
        <v>56793</v>
      </c>
      <c r="E50" s="17" t="n">
        <v>62660</v>
      </c>
    </row>
    <row r="51" customFormat="false" ht="15" hidden="false" customHeight="true" outlineLevel="0" collapsed="false">
      <c r="A51" s="1" t="s">
        <v>83</v>
      </c>
      <c r="B51" s="17" t="n">
        <v>36558</v>
      </c>
      <c r="C51" s="17" t="n">
        <v>33828</v>
      </c>
      <c r="G51" s="17" t="n">
        <v>17446</v>
      </c>
    </row>
    <row r="52" customFormat="false" ht="15" hidden="false" customHeight="true" outlineLevel="0" collapsed="false">
      <c r="A52" s="1" t="s">
        <v>84</v>
      </c>
      <c r="B52" s="17" t="n">
        <v>47204</v>
      </c>
      <c r="D52" s="17" t="n">
        <v>48683</v>
      </c>
      <c r="F52" s="17" t="n">
        <v>47037</v>
      </c>
    </row>
    <row r="53" customFormat="false" ht="15" hidden="false" customHeight="true" outlineLevel="0" collapsed="false">
      <c r="A53" s="1" t="s">
        <v>85</v>
      </c>
      <c r="B53" s="17" t="n">
        <v>65110</v>
      </c>
      <c r="C53" s="17" t="n">
        <v>66447</v>
      </c>
      <c r="D53" s="17" t="n">
        <v>64379</v>
      </c>
      <c r="E53" s="17" t="n">
        <v>81187</v>
      </c>
      <c r="F53" s="17" t="n">
        <v>77570</v>
      </c>
      <c r="G53" s="17" t="n">
        <v>91124</v>
      </c>
    </row>
    <row r="54" customFormat="false" ht="15" hidden="false" customHeight="true" outlineLevel="0" collapsed="false">
      <c r="A54" s="1" t="s">
        <v>86</v>
      </c>
      <c r="C54" s="17" t="n">
        <v>79418</v>
      </c>
      <c r="D54" s="17" t="n">
        <v>69970</v>
      </c>
      <c r="F54" s="17" t="n">
        <v>7812</v>
      </c>
      <c r="G54" s="17" t="n">
        <v>57088</v>
      </c>
    </row>
    <row r="55" customFormat="false" ht="15" hidden="false" customHeight="true" outlineLevel="0" collapsed="false">
      <c r="A55" s="1" t="s">
        <v>87</v>
      </c>
      <c r="C55" s="17" t="n">
        <v>48210</v>
      </c>
      <c r="D55" s="17" t="n">
        <v>50203</v>
      </c>
      <c r="E55" s="17" t="n">
        <v>60963</v>
      </c>
      <c r="F55" s="17" t="n">
        <v>58841</v>
      </c>
      <c r="G55" s="17" t="n">
        <v>60966</v>
      </c>
    </row>
    <row r="56" customFormat="false" ht="15" hidden="false" customHeight="true" outlineLevel="0" collapsed="false">
      <c r="A56" s="1" t="s">
        <v>88</v>
      </c>
      <c r="C56" s="17" t="n">
        <v>48088</v>
      </c>
      <c r="D56" s="17" t="n">
        <v>50398</v>
      </c>
      <c r="E56" s="17" t="n">
        <v>51535</v>
      </c>
      <c r="F56" s="17" t="n">
        <v>45371</v>
      </c>
      <c r="G56" s="17" t="n">
        <v>48952</v>
      </c>
    </row>
    <row r="57" customFormat="false" ht="15" hidden="false" customHeight="true" outlineLevel="0" collapsed="false">
      <c r="A57" s="1" t="s">
        <v>89</v>
      </c>
      <c r="B57" s="17" t="n">
        <v>66253</v>
      </c>
      <c r="C57" s="17" t="n">
        <v>61254</v>
      </c>
      <c r="D57" s="17" t="n">
        <v>100643</v>
      </c>
      <c r="E57" s="17" t="n">
        <v>93241</v>
      </c>
      <c r="F57" s="17" t="n">
        <v>108387</v>
      </c>
      <c r="G57" s="17" t="n">
        <v>122147</v>
      </c>
    </row>
    <row r="58" customFormat="false" ht="15" hidden="false" customHeight="true" outlineLevel="0" collapsed="false">
      <c r="A58" s="1" t="s">
        <v>90</v>
      </c>
      <c r="B58" s="17" t="n">
        <v>473343</v>
      </c>
      <c r="C58" s="17" t="n">
        <v>739163</v>
      </c>
      <c r="D58" s="17" t="n">
        <v>683462</v>
      </c>
      <c r="E58" s="17" t="n">
        <v>727451</v>
      </c>
      <c r="F58" s="17" t="n">
        <v>754894</v>
      </c>
      <c r="G58" s="17" t="n">
        <v>761226</v>
      </c>
    </row>
    <row r="59" customFormat="false" ht="15" hidden="false" customHeight="true" outlineLevel="0" collapsed="false">
      <c r="A59" s="1" t="s">
        <v>91</v>
      </c>
      <c r="G59" s="17" t="n">
        <v>46815</v>
      </c>
    </row>
    <row r="60" customFormat="false" ht="15" hidden="false" customHeight="true" outlineLevel="0" collapsed="false">
      <c r="A60" s="1" t="s">
        <v>92</v>
      </c>
      <c r="B60" s="17" t="n">
        <v>95200</v>
      </c>
      <c r="C60" s="17" t="n">
        <v>111230</v>
      </c>
      <c r="D60" s="17" t="n">
        <v>134199</v>
      </c>
      <c r="E60" s="17" t="n">
        <v>144941</v>
      </c>
      <c r="F60" s="17" t="n">
        <v>160173</v>
      </c>
      <c r="G60" s="17" t="n">
        <v>128259</v>
      </c>
    </row>
    <row r="61" customFormat="false" ht="15" hidden="false" customHeight="true" outlineLevel="0" collapsed="false">
      <c r="A61" s="1" t="s">
        <v>93</v>
      </c>
      <c r="B61" s="17" t="n">
        <v>42017</v>
      </c>
    </row>
    <row r="62" customFormat="false" ht="15" hidden="false" customHeight="true" outlineLevel="0" collapsed="false">
      <c r="A62" s="1" t="s">
        <v>94</v>
      </c>
      <c r="B62" s="17" t="n">
        <v>37366</v>
      </c>
    </row>
    <row r="63" customFormat="false" ht="15" hidden="false" customHeight="true" outlineLevel="0" collapsed="false">
      <c r="A63" s="1" t="s">
        <v>95</v>
      </c>
      <c r="B63" s="17" t="n">
        <v>183319</v>
      </c>
      <c r="C63" s="17" t="n">
        <v>199147</v>
      </c>
      <c r="D63" s="17" t="n">
        <v>191356</v>
      </c>
      <c r="E63" s="17" t="n">
        <v>152286</v>
      </c>
      <c r="F63" s="17" t="n">
        <v>684</v>
      </c>
      <c r="G63" s="17" t="n">
        <v>22139</v>
      </c>
    </row>
    <row r="64" customFormat="false" ht="15" hidden="false" customHeight="true" outlineLevel="0" collapsed="false">
      <c r="A64" s="1" t="s">
        <v>96</v>
      </c>
      <c r="D64" s="17" t="n">
        <v>52315</v>
      </c>
      <c r="E64" s="17" t="n">
        <v>66857</v>
      </c>
    </row>
    <row r="65" customFormat="false" ht="15" hidden="false" customHeight="true" outlineLevel="0" collapsed="false">
      <c r="A65" s="1" t="s">
        <v>97</v>
      </c>
      <c r="E65" s="17" t="n">
        <v>33721</v>
      </c>
      <c r="F65" s="17" t="n">
        <v>39842</v>
      </c>
    </row>
    <row r="66" customFormat="false" ht="15" hidden="false" customHeight="true" outlineLevel="0" collapsed="false">
      <c r="A66" s="18" t="s">
        <v>33</v>
      </c>
      <c r="B66" s="19" t="n">
        <v>93133</v>
      </c>
      <c r="C66" s="19" t="n">
        <v>57748</v>
      </c>
      <c r="D66" s="19" t="n">
        <v>79991</v>
      </c>
      <c r="E66" s="19" t="n">
        <v>85528</v>
      </c>
      <c r="F66" s="19" t="n">
        <v>79998</v>
      </c>
      <c r="G66" s="19" t="n">
        <v>95667</v>
      </c>
    </row>
    <row r="67" customFormat="false" ht="15" hidden="false" customHeight="true" outlineLevel="0" collapsed="false">
      <c r="A67" s="18" t="s">
        <v>22</v>
      </c>
      <c r="B67" s="19" t="n">
        <v>142986</v>
      </c>
      <c r="C67" s="19" t="n">
        <v>148342</v>
      </c>
      <c r="D67" s="19" t="n">
        <v>151206</v>
      </c>
      <c r="E67" s="19" t="n">
        <v>143918</v>
      </c>
      <c r="F67" s="19" t="n">
        <v>135860</v>
      </c>
      <c r="G67" s="19" t="n">
        <v>173084</v>
      </c>
    </row>
    <row r="68" customFormat="false" ht="15" hidden="false" customHeight="true" outlineLevel="0" collapsed="false">
      <c r="A68" s="10" t="s">
        <v>98</v>
      </c>
      <c r="B68" s="20" t="n">
        <f aca="false">SUM(B40:B67)</f>
        <v>2224106</v>
      </c>
      <c r="C68" s="20" t="n">
        <f aca="false">SUM(C40:C67)</f>
        <v>2046982</v>
      </c>
      <c r="D68" s="20" t="n">
        <f aca="false">SUM(D40:D67)</f>
        <v>3022637</v>
      </c>
      <c r="E68" s="20" t="n">
        <f aca="false">SUM(E40:E67)</f>
        <v>2539493</v>
      </c>
      <c r="F68" s="20" t="n">
        <f aca="false">SUM(F40:F67)</f>
        <v>2671897</v>
      </c>
      <c r="G68" s="20" t="n">
        <f aca="false">SUM(G40:G67)</f>
        <v>2779733</v>
      </c>
    </row>
    <row r="69" customFormat="false" ht="15" hidden="false" customHeight="true" outlineLevel="0" collapsed="false">
      <c r="A69" s="1" t="s">
        <v>99</v>
      </c>
      <c r="B69" s="20" t="n">
        <v>2224105</v>
      </c>
      <c r="C69" s="20" t="n">
        <v>2046983</v>
      </c>
      <c r="D69" s="20" t="n">
        <v>3022636</v>
      </c>
      <c r="E69" s="20" t="n">
        <v>2539492</v>
      </c>
      <c r="F69" s="20" t="n">
        <v>2671897</v>
      </c>
      <c r="G69" s="20" t="n">
        <v>2779732</v>
      </c>
    </row>
    <row r="70" customFormat="false" ht="15" hidden="false" customHeight="true" outlineLevel="0" collapsed="false">
      <c r="A70" s="1" t="s">
        <v>100</v>
      </c>
      <c r="B70" s="1" t="n">
        <f aca="false">B68-B69</f>
        <v>1</v>
      </c>
      <c r="C70" s="1" t="n">
        <f aca="false">C68-C69</f>
        <v>-1</v>
      </c>
      <c r="D70" s="1" t="n">
        <f aca="false">D68-D69</f>
        <v>1</v>
      </c>
      <c r="E70" s="1" t="n">
        <f aca="false">E68-E69</f>
        <v>1</v>
      </c>
      <c r="F70" s="1" t="n">
        <f aca="false">F68-F69</f>
        <v>0</v>
      </c>
      <c r="G70" s="1" t="n">
        <f aca="false">G68-G69</f>
        <v>1</v>
      </c>
    </row>
    <row r="72" customFormat="false" ht="15" hidden="false" customHeight="true" outlineLevel="0" collapsed="false">
      <c r="A72" s="10" t="s">
        <v>108</v>
      </c>
    </row>
    <row r="73" customFormat="false" ht="15" hidden="false" customHeight="true" outlineLevel="0" collapsed="false">
      <c r="A73" s="1" t="s">
        <v>109</v>
      </c>
      <c r="F73" s="21" t="n">
        <v>135593.34</v>
      </c>
    </row>
    <row r="74" customFormat="false" ht="15" hidden="false" customHeight="true" outlineLevel="0" collapsed="false">
      <c r="A74" s="1" t="s">
        <v>110</v>
      </c>
      <c r="F74" s="15" t="n">
        <f aca="false">F73/F67</f>
        <v>0.998037244221993</v>
      </c>
    </row>
    <row r="75" customFormat="false" ht="15" hidden="false" customHeight="true" outlineLevel="0" collapsed="false">
      <c r="A75" s="1" t="s">
        <v>111</v>
      </c>
      <c r="B75" s="1" t="n">
        <f aca="false">RANK(B33,B6:B33)</f>
        <v>5</v>
      </c>
      <c r="C75" s="1" t="n">
        <f aca="false">RANK(C33,C6:C33)</f>
        <v>4</v>
      </c>
      <c r="D75" s="1" t="n">
        <f aca="false">RANK(D33,D6:D33)</f>
        <v>5</v>
      </c>
      <c r="E75" s="1" t="n">
        <f aca="false">RANK(E33,E6:E33)</f>
        <v>5</v>
      </c>
      <c r="F75" s="1" t="n">
        <f aca="false">RANK(F33,F6:F33)</f>
        <v>5</v>
      </c>
      <c r="G75" s="1" t="n">
        <f aca="false">RANK(G33,G6:G33)</f>
        <v>4</v>
      </c>
    </row>
    <row r="77" customFormat="false" ht="15" hidden="false" customHeight="true" outlineLevel="0" collapsed="false">
      <c r="A77" s="10" t="s">
        <v>112</v>
      </c>
    </row>
    <row r="78" customFormat="false" ht="15" hidden="false" customHeight="true" outlineLevel="0" collapsed="false">
      <c r="A78" s="11" t="s">
        <v>113</v>
      </c>
    </row>
    <row r="79" customFormat="false" ht="15" hidden="false" customHeight="true" outlineLevel="0" collapsed="false">
      <c r="A79" s="11" t="s">
        <v>114</v>
      </c>
    </row>
    <row r="80" customFormat="false" ht="15" hidden="false" customHeight="true" outlineLevel="0" collapsed="false">
      <c r="A80" s="11" t="s">
        <v>115</v>
      </c>
    </row>
    <row r="81" customFormat="false" ht="15" hidden="false" customHeight="true" outlineLevel="0" collapsed="false">
      <c r="A81" s="11" t="s">
        <v>116</v>
      </c>
    </row>
    <row r="82" customFormat="false" ht="15" hidden="false" customHeight="true" outlineLevel="0" collapsed="false">
      <c r="A82" s="11" t="s">
        <v>117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7" min="6" style="0" width="13"/>
    <col collapsed="false" customWidth="true" hidden="false" outlineLevel="0" max="9" min="8" style="0" width="50"/>
  </cols>
  <sheetData>
    <row r="1" customFormat="false" ht="16.15" hidden="false" customHeight="false" outlineLevel="0" collapsed="false">
      <c r="A1" s="22" t="s">
        <v>118</v>
      </c>
    </row>
    <row r="2" customFormat="false" ht="15" hidden="false" customHeight="false" outlineLevel="0" collapsed="false">
      <c r="A2" s="23" t="s">
        <v>119</v>
      </c>
    </row>
    <row r="4" customFormat="false" ht="15" hidden="false" customHeight="false" outlineLevel="0" collapsed="false">
      <c r="A4" s="24" t="s">
        <v>120</v>
      </c>
      <c r="B4" s="24" t="s">
        <v>47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24" t="s">
        <v>20</v>
      </c>
      <c r="I4" s="24" t="s">
        <v>21</v>
      </c>
    </row>
    <row r="5" customFormat="false" ht="15" hidden="false" customHeight="false" outlineLevel="0" collapsed="false">
      <c r="A5" s="25" t="s">
        <v>22</v>
      </c>
      <c r="B5" s="25" t="s">
        <v>57</v>
      </c>
      <c r="C5" s="26" t="n">
        <v>6.847195</v>
      </c>
      <c r="D5" s="26" t="n">
        <v>96.925787</v>
      </c>
      <c r="E5" s="27" t="n">
        <f aca="false">IF(OR(C5="",D5=""),"",C5/D5)</f>
        <v>0.0706436874224194</v>
      </c>
      <c r="F5" s="26" t="n">
        <v>0.347057</v>
      </c>
      <c r="G5" s="28" t="n">
        <f aca="false">IF(OR(C5="",F5=""),"",C5/F5)</f>
        <v>19.7293095946775</v>
      </c>
      <c r="H5" s="25" t="s">
        <v>126</v>
      </c>
      <c r="I5" s="25" t="s">
        <v>127</v>
      </c>
    </row>
    <row r="6" customFormat="false" ht="15" hidden="false" customHeight="false" outlineLevel="0" collapsed="false">
      <c r="A6" s="25" t="s">
        <v>22</v>
      </c>
      <c r="B6" s="25" t="s">
        <v>60</v>
      </c>
      <c r="C6" s="26" t="n">
        <v>6.921184</v>
      </c>
      <c r="D6" s="26" t="n">
        <v>120.41644</v>
      </c>
      <c r="E6" s="27" t="n">
        <f aca="false">IF(OR(C6="",D6=""),"",C6/D6)</f>
        <v>0.0574770687457626</v>
      </c>
      <c r="F6" s="26" t="n">
        <v>0.34119</v>
      </c>
      <c r="G6" s="28" t="n">
        <f aca="false">IF(OR(C6="",F6=""),"",C6/F6)</f>
        <v>20.2854245435095</v>
      </c>
      <c r="H6" s="25" t="s">
        <v>128</v>
      </c>
      <c r="I6" s="25"/>
    </row>
    <row r="7" customFormat="false" ht="15" hidden="false" customHeight="false" outlineLevel="0" collapsed="false">
      <c r="A7" s="29" t="s">
        <v>129</v>
      </c>
      <c r="B7" s="29" t="s">
        <v>57</v>
      </c>
      <c r="C7" s="30" t="n">
        <v>902.1</v>
      </c>
      <c r="D7" s="30" t="n">
        <v>4322.9</v>
      </c>
      <c r="E7" s="31" t="n">
        <f aca="false">IF(OR(C7="",D7=""),"",C7/D7)</f>
        <v>0.208679358763793</v>
      </c>
      <c r="F7" s="30" t="n">
        <v>17.4</v>
      </c>
      <c r="G7" s="32" t="n">
        <f aca="false">IF(OR(C7="",F7=""),"",C7/F7)</f>
        <v>51.8448275862069</v>
      </c>
      <c r="H7" s="29" t="s">
        <v>130</v>
      </c>
      <c r="I7" s="29" t="s">
        <v>131</v>
      </c>
    </row>
    <row r="8" customFormat="false" ht="15" hidden="false" customHeight="false" outlineLevel="0" collapsed="false">
      <c r="A8" s="29" t="s">
        <v>132</v>
      </c>
      <c r="B8" s="29" t="s">
        <v>57</v>
      </c>
      <c r="C8" s="30" t="n">
        <v>815.8</v>
      </c>
      <c r="D8" s="30" t="n">
        <v>3987.1</v>
      </c>
      <c r="E8" s="31" t="n">
        <f aca="false">IF(OR(C8="",D8=""),"",C8/D8)</f>
        <v>0.204609866820496</v>
      </c>
      <c r="F8" s="29"/>
      <c r="G8" s="32" t="str">
        <f aca="false">IF(OR(C8="",F8=""),"",C8/F8)</f>
        <v/>
      </c>
      <c r="H8" s="29" t="s">
        <v>30</v>
      </c>
      <c r="I8" s="29" t="s">
        <v>133</v>
      </c>
    </row>
    <row r="9" customFormat="false" ht="15" hidden="false" customHeight="false" outlineLevel="0" collapsed="false">
      <c r="A9" s="29" t="s">
        <v>134</v>
      </c>
      <c r="B9" s="29" t="s">
        <v>57</v>
      </c>
      <c r="C9" s="30" t="n">
        <v>354.9</v>
      </c>
      <c r="D9" s="30" t="n">
        <v>1947.3</v>
      </c>
      <c r="E9" s="31" t="n">
        <f aca="false">IF(OR(C9="",D9=""),"",C9/D9)</f>
        <v>0.182252349406871</v>
      </c>
      <c r="F9" s="29"/>
      <c r="G9" s="32" t="str">
        <f aca="false">IF(OR(C9="",F9=""),"",C9/F9)</f>
        <v/>
      </c>
      <c r="H9" s="29" t="s">
        <v>135</v>
      </c>
      <c r="I9" s="29" t="s">
        <v>136</v>
      </c>
    </row>
    <row r="10" customFormat="false" ht="15" hidden="false" customHeight="false" outlineLevel="0" collapsed="false">
      <c r="A10" s="29" t="s">
        <v>33</v>
      </c>
      <c r="B10" s="29" t="s">
        <v>34</v>
      </c>
      <c r="C10" s="29"/>
      <c r="D10" s="29"/>
      <c r="E10" s="31" t="str">
        <f aca="false">IF(OR(C10="",D10=""),"",C10/D10)</f>
        <v/>
      </c>
      <c r="F10" s="29"/>
      <c r="G10" s="32" t="str">
        <f aca="false">IF(OR(C10="",F10=""),"",C10/F10)</f>
        <v/>
      </c>
      <c r="H10" s="29"/>
      <c r="I10" s="29"/>
    </row>
    <row r="12" customFormat="false" ht="15" hidden="false" customHeight="false" outlineLevel="0" collapsed="false">
      <c r="A12" s="0" t="s">
        <v>137</v>
      </c>
      <c r="C12" s="33" t="n">
        <f aca="false">C9/18</f>
        <v>19.7166666666667</v>
      </c>
    </row>
    <row r="13" customFormat="false" ht="15" hidden="false" customHeight="false" outlineLevel="0" collapsed="false">
      <c r="A13" s="0" t="s">
        <v>138</v>
      </c>
      <c r="C13" s="34" t="n">
        <f aca="false">C5/C12</f>
        <v>0.34727954353339</v>
      </c>
    </row>
    <row r="15" customFormat="false" ht="15" hidden="false" customHeight="false" outlineLevel="0" collapsed="false">
      <c r="A15" s="35" t="s">
        <v>139</v>
      </c>
    </row>
    <row r="16" customFormat="false" ht="15" hidden="false" customHeight="false" outlineLevel="0" collapsed="false">
      <c r="A16" s="36" t="s">
        <v>140</v>
      </c>
    </row>
    <row r="17" customFormat="false" ht="15" hidden="false" customHeight="false" outlineLevel="0" collapsed="false">
      <c r="A17" s="36" t="s">
        <v>141</v>
      </c>
    </row>
    <row r="18" customFormat="false" ht="15" hidden="false" customHeight="false" outlineLevel="0" collapsed="false">
      <c r="A18" s="36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2026-10-11T23:08:26Z</dcterms:created>
  <dc:creator>openpyxl</dc:creator>
  <dc:description/>
  <dc:language>en-US</dc:language>
  <cp:lastModifiedBy/>
  <dcterms:modified xsi:type="dcterms:W3CDTF">2026-10-11T23:47:53Z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